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2" windowWidth="22992" windowHeight="8868" firstSheet="2" activeTab="7"/>
  </bookViews>
  <sheets>
    <sheet name="январь 18" sheetId="1" r:id="rId1"/>
    <sheet name="январь_ТП" sheetId="2" r:id="rId2"/>
    <sheet name="февраль 18" sheetId="3" r:id="rId3"/>
    <sheet name="февраль_ТП" sheetId="4" r:id="rId4"/>
    <sheet name="март 18" sheetId="5" r:id="rId5"/>
    <sheet name="март_ТП" sheetId="6" r:id="rId6"/>
    <sheet name="апрель 18" sheetId="7" r:id="rId7"/>
    <sheet name="апрель_ТП" sheetId="8" r:id="rId8"/>
  </sheets>
  <externalReferences>
    <externalReference r:id="rId11"/>
    <externalReference r:id="rId12"/>
    <externalReference r:id="rId13"/>
  </externalReferences>
  <definedNames>
    <definedName name="checkCell_4">'[1]Договоры'!$E$18:$N$20</definedName>
    <definedName name="ExistContracts">'[1]Титульный'!$F$32</definedName>
    <definedName name="fil">'[1]Титульный'!$F$23</definedName>
    <definedName name="FinalConnectedLoad">'[1]Договоры'!$N$18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/>
</workbook>
</file>

<file path=xl/sharedStrings.xml><?xml version="1.0" encoding="utf-8"?>
<sst xmlns="http://schemas.openxmlformats.org/spreadsheetml/2006/main" count="300" uniqueCount="72">
  <si>
    <t>Информация о наличии (отсутствии) технической возможности доступа к регулируемым услугам  и о регистрации и ходе реализации заявок на технологическое присоединение к электрическим сетям</t>
  </si>
  <si>
    <t>ЗАО "Нерюнгринские районные электрические сети"</t>
  </si>
  <si>
    <t>№ п/п</t>
  </si>
  <si>
    <t>Наименование показателя</t>
  </si>
  <si>
    <t xml:space="preserve">Количество </t>
  </si>
  <si>
    <t>Необходимый объем мощности, кВт</t>
  </si>
  <si>
    <t>Мощность по  заключенным договорам, кВт</t>
  </si>
  <si>
    <t>Присоединенная мощность, кВт</t>
  </si>
  <si>
    <t>Объем отказа потребителя от мощности энергопринимающих устройств, кВт</t>
  </si>
  <si>
    <t>Объем свободной для технологического               присоединения потребителей                           трансформаторной мощности, кВт.,                     в том числе:</t>
  </si>
  <si>
    <t>по центрам питания 35 кВ и выше</t>
  </si>
  <si>
    <t>1</t>
  </si>
  <si>
    <t>2</t>
  </si>
  <si>
    <t>3</t>
  </si>
  <si>
    <t>4</t>
  </si>
  <si>
    <t>5</t>
  </si>
  <si>
    <t>6</t>
  </si>
  <si>
    <t>10</t>
  </si>
  <si>
    <t>11</t>
  </si>
  <si>
    <t>По состоянию на первое число месяца, факт</t>
  </si>
  <si>
    <t>Поданные заявки, шт.</t>
  </si>
  <si>
    <t>Заключенные договора, шт.</t>
  </si>
  <si>
    <t>Аннулированные заявки, шт.</t>
  </si>
  <si>
    <t>Выданные тех. условия, шт.</t>
  </si>
  <si>
    <t>Выполненные присоединения, шт.</t>
  </si>
  <si>
    <t>7</t>
  </si>
  <si>
    <t>Отказы в выполнении подключения, шт.</t>
  </si>
  <si>
    <t>Информация о заключенных договорах об осуществлении технологического присоединения к электрическим сетям</t>
  </si>
  <si>
    <t>Наименование организации-потребителя</t>
  </si>
  <si>
    <t>Номер договора</t>
  </si>
  <si>
    <t>Дата договора</t>
  </si>
  <si>
    <t>Дата окончания действия договора</t>
  </si>
  <si>
    <t>Стоимость договора с НДС, тыс. руб.</t>
  </si>
  <si>
    <t>Присоединяемая мощность, кВт</t>
  </si>
  <si>
    <t>Величина отказа потребителя от максимальной мощности, кВт *</t>
  </si>
  <si>
    <t>Дата, с которой максимальная мощность потребителя считается сниженной</t>
  </si>
  <si>
    <t>Присоединяемая мощность с учетом снижения мощности потребителя, кВт</t>
  </si>
  <si>
    <t>8</t>
  </si>
  <si>
    <t>9</t>
  </si>
  <si>
    <t>Всего</t>
  </si>
  <si>
    <t xml:space="preserve">по подстанциям и распределительным пунктам напряжением ниже 35 кВ </t>
  </si>
  <si>
    <t>14</t>
  </si>
  <si>
    <t>Наличие/ отсутствие возможности доступа</t>
  </si>
  <si>
    <t>12</t>
  </si>
  <si>
    <t>13</t>
  </si>
  <si>
    <t>01.01.2050</t>
  </si>
  <si>
    <t>ВН</t>
  </si>
  <si>
    <t>СН1</t>
  </si>
  <si>
    <t>СН2</t>
  </si>
  <si>
    <t>НН</t>
  </si>
  <si>
    <t>январь  2018 г.</t>
  </si>
  <si>
    <t>В январе 2018 года не поступало заявок от лиц, намеревающихся перераспределить максимальную мощность принадлежащих им устройств в пользу иных лиц.</t>
  </si>
  <si>
    <t>февраль  2018 г.</t>
  </si>
  <si>
    <t>1.1.</t>
  </si>
  <si>
    <t>МБУДО "ЦРТДиЮ"</t>
  </si>
  <si>
    <t>1.2.</t>
  </si>
  <si>
    <t>ИП Лытков Ю.И.</t>
  </si>
  <si>
    <t>17.12.06-2</t>
  </si>
  <si>
    <t>10.01.2018</t>
  </si>
  <si>
    <t>18.01.24-1</t>
  </si>
  <si>
    <t>29.01.2018</t>
  </si>
  <si>
    <t>В феврале 2018 года не поступало заявок от лиц, намеревающихся перераспределить максимальную мощность принадлежащих им устройств в пользу иных лиц.</t>
  </si>
  <si>
    <t>март  2018 г.</t>
  </si>
  <si>
    <t>Поляков С.С.</t>
  </si>
  <si>
    <t>18.03.07-1</t>
  </si>
  <si>
    <t>14.03.2018</t>
  </si>
  <si>
    <t>В марте 2018 года не поступало заявок от лиц, намеревающихся перераспределить максимальную мощность принадлежащих им устройств в пользу иных лиц.</t>
  </si>
  <si>
    <t>ПАО МТС</t>
  </si>
  <si>
    <t>18.03.19-1</t>
  </si>
  <si>
    <t>20.03.2018</t>
  </si>
  <si>
    <t>апрель  2018 г.</t>
  </si>
  <si>
    <t>В апреле 2018 года не поступало заявок от лиц, намеревающихся перераспределить максимальную мощность принадлежащих им устройств в пользу иных лиц.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</si>
</sst>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0.00"/>
    <numFmt numFmtId="173" formatCode="##\ ##0.00"/>
    <numFmt numFmtId="174" formatCode="###\ ##0.00"/>
    <numFmt numFmtId="175" formatCode="####\ ##0.00"/>
    <numFmt numFmtId="176" formatCode="#,##0.000"/>
    <numFmt numFmtId="177" formatCode="#,##0.0"/>
    <numFmt numFmtId="178" formatCode="#,##0.00&quot;р.&quot;;[Red]#,##0.00&quot;р.&quot;"/>
    <numFmt numFmtId="179" formatCode="#,##0.00;[Red]#,##0.00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horizontal="center" wrapText="1"/>
      <protection/>
    </xf>
    <xf numFmtId="0" fontId="53" fillId="0" borderId="0" xfId="0" applyFont="1" applyFill="1" applyBorder="1" applyAlignment="1" applyProtection="1">
      <alignment vertical="top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/>
    </xf>
    <xf numFmtId="172" fontId="53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vertical="center" wrapText="1"/>
      <protection/>
    </xf>
    <xf numFmtId="0" fontId="8" fillId="0" borderId="0" xfId="55" applyFont="1" applyFill="1" applyAlignment="1" applyProtection="1">
      <alignment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/>
    </xf>
    <xf numFmtId="0" fontId="53" fillId="0" borderId="0" xfId="0" applyFont="1" applyBorder="1" applyAlignment="1" applyProtection="1">
      <alignment vertical="top"/>
      <protection/>
    </xf>
    <xf numFmtId="0" fontId="10" fillId="33" borderId="0" xfId="53" applyNumberFormat="1" applyFont="1" applyFill="1" applyBorder="1" applyAlignment="1" applyProtection="1">
      <alignment horizontal="center" wrapText="1"/>
      <protection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/>
      <protection/>
    </xf>
    <xf numFmtId="49" fontId="12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left" vertical="center" wrapText="1"/>
      <protection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172" fontId="54" fillId="0" borderId="10" xfId="5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top"/>
      <protection/>
    </xf>
    <xf numFmtId="0" fontId="3" fillId="0" borderId="0" xfId="56" applyFont="1" applyFill="1" applyAlignment="1" applyProtection="1">
      <alignment vertical="center" wrapText="1"/>
      <protection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49" fontId="5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8" applyNumberFormat="1" applyFont="1" applyFill="1" applyBorder="1" applyAlignment="1" applyProtection="1">
      <alignment horizontal="center" vertical="center" wrapText="1"/>
      <protection locked="0"/>
    </xf>
    <xf numFmtId="172" fontId="56" fillId="0" borderId="10" xfId="54" applyNumberFormat="1" applyFont="1" applyFill="1" applyBorder="1" applyAlignment="1" applyProtection="1">
      <alignment horizontal="center" vertical="center"/>
      <protection locked="0"/>
    </xf>
    <xf numFmtId="172" fontId="56" fillId="0" borderId="10" xfId="54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57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52" fillId="0" borderId="0" xfId="53" applyNumberFormat="1" applyFont="1" applyFill="1" applyBorder="1" applyAlignment="1" applyProtection="1">
      <alignment horizontal="center" vertical="top" wrapText="1"/>
      <protection/>
    </xf>
    <xf numFmtId="0" fontId="5" fillId="0" borderId="13" xfId="57" applyNumberFormat="1" applyFont="1" applyFill="1" applyBorder="1" applyAlignment="1" applyProtection="1">
      <alignment horizontal="center" vertical="center" wrapText="1"/>
      <protection/>
    </xf>
    <xf numFmtId="0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5" fillId="0" borderId="15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_Forma_1" xfId="54"/>
    <cellStyle name="Обычный_Forma_5 2" xfId="55"/>
    <cellStyle name="Обычный_Forma_5_Книга2" xfId="56"/>
    <cellStyle name="Обычный_JKH.OPEN.INFO.PRICE.VO_v4.0(10.02.11)" xfId="57"/>
    <cellStyle name="Обычный_ЖКУ_проект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438150"/>
    <xdr:grpSp>
      <xdr:nvGrpSpPr>
        <xdr:cNvPr id="1" name="shCalendar" hidden="1"/>
        <xdr:cNvGrpSpPr>
          <a:grpSpLocks/>
        </xdr:cNvGrpSpPr>
      </xdr:nvGrpSpPr>
      <xdr:grpSpPr>
        <a:xfrm>
          <a:off x="9001125" y="2809875"/>
          <a:ext cx="190500" cy="4381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381000"/>
    <xdr:grpSp>
      <xdr:nvGrpSpPr>
        <xdr:cNvPr id="4" name="shCalendar" hidden="1"/>
        <xdr:cNvGrpSpPr>
          <a:grpSpLocks/>
        </xdr:cNvGrpSpPr>
      </xdr:nvGrpSpPr>
      <xdr:grpSpPr>
        <a:xfrm>
          <a:off x="3867150" y="2809875"/>
          <a:ext cx="190500" cy="3810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582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9243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28600"/>
    <xdr:grpSp>
      <xdr:nvGrpSpPr>
        <xdr:cNvPr id="1" name="shCalendar" hidden="1"/>
        <xdr:cNvGrpSpPr>
          <a:grpSpLocks/>
        </xdr:cNvGrpSpPr>
      </xdr:nvGrpSpPr>
      <xdr:grpSpPr>
        <a:xfrm>
          <a:off x="9058275" y="3057525"/>
          <a:ext cx="190500" cy="2286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71450"/>
    <xdr:grpSp>
      <xdr:nvGrpSpPr>
        <xdr:cNvPr id="4" name="shCalendar" hidden="1"/>
        <xdr:cNvGrpSpPr>
          <a:grpSpLocks/>
        </xdr:cNvGrpSpPr>
      </xdr:nvGrpSpPr>
      <xdr:grpSpPr>
        <a:xfrm>
          <a:off x="3924300" y="30575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58275" y="30575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924300" y="3057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3\EE.OPEN.INFO.MONTH.NET-&#1044;&#1077;&#1082;&#1072;&#1073;&#1088;&#1100;2013(v1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4\EE.OPEN.INFO.MONTH.&#1071;&#1085;&#1074;&#1072;&#1088;&#1100;2014(v1.1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5;&#1048;&#1040;&#1057;\&#1096;&#1072;&#1073;&#1083;&#1086;&#1085;&#1099;%20&#1086;&#1090;&#1087;&#1088;&#1072;&#1074;&#1083;&#1077;&#1085;&#1085;&#1099;&#1077;\EE.OPEN.INFO.MONTH.NET.&#1086;&#1082;&#1090;&#1103;&#1073;&#1088;&#1100;%202014(v1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GsAmZgTa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FZlYfS9My8lYfS9n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sheetDataSet>
      <sheetData sheetId="4">
        <row r="14">
          <cell r="F14">
            <v>2013</v>
          </cell>
        </row>
        <row r="15">
          <cell r="F15" t="str">
            <v>декабрь</v>
          </cell>
        </row>
        <row r="21">
          <cell r="F21" t="str">
            <v>ЗАО "Нерюнгринские РЭС"</v>
          </cell>
        </row>
        <row r="32">
          <cell r="F32" t="str">
            <v>отстутствуют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JdQ5Kw4jW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LAr8lYfSeR7LxFr8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H5" sqref="H5:H6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5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5.75" customHeight="1">
      <c r="A3" s="45" t="s">
        <v>50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4" s="3" customFormat="1" ht="13.5">
      <c r="A4" s="2"/>
      <c r="B4" s="2"/>
      <c r="C4" s="2"/>
      <c r="D4" s="2"/>
    </row>
    <row r="5" spans="1:249" s="7" customFormat="1" ht="165" customHeight="1">
      <c r="A5" s="49" t="s">
        <v>2</v>
      </c>
      <c r="B5" s="49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6" t="s">
        <v>40</v>
      </c>
      <c r="K5" s="47"/>
      <c r="L5" s="47"/>
      <c r="M5" s="48"/>
      <c r="N5" s="42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50"/>
      <c r="B6" s="50"/>
      <c r="C6" s="43"/>
      <c r="D6" s="43"/>
      <c r="E6" s="43"/>
      <c r="F6" s="43"/>
      <c r="G6" s="43"/>
      <c r="H6" s="43"/>
      <c r="I6" s="43"/>
      <c r="J6" s="4" t="s">
        <v>46</v>
      </c>
      <c r="K6" s="4" t="s">
        <v>47</v>
      </c>
      <c r="L6" s="4" t="s">
        <v>48</v>
      </c>
      <c r="M6" s="4" t="s">
        <v>49</v>
      </c>
      <c r="N6" s="4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2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2</v>
      </c>
      <c r="D10" s="16"/>
      <c r="E10" s="16">
        <v>168.93</v>
      </c>
      <c r="F10" s="16"/>
      <c r="G10" s="16"/>
      <c r="H10" s="16">
        <f>H8-E10</f>
        <v>1831.07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831.0699999999999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2</v>
      </c>
      <c r="D12" s="16">
        <v>168.93</v>
      </c>
      <c r="E12" s="16"/>
      <c r="F12" s="16"/>
      <c r="G12" s="16"/>
      <c r="H12" s="16">
        <f>H8-D12</f>
        <v>1831.07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831.0699999999999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8">
    <cfRule type="expression" priority="1" dxfId="1" stopIfTrue="1">
      <formula>'январь 18'!#REF!&gt;0</formula>
    </cfRule>
    <cfRule type="expression" priority="2" dxfId="8" stopIfTrue="1">
      <formula>'январь 18'!#REF!=0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3">
      <selection activeCell="G8" sqref="G8"/>
    </sheetView>
  </sheetViews>
  <sheetFormatPr defaultColWidth="9.140625" defaultRowHeight="15"/>
  <cols>
    <col min="1" max="1" width="9.140625" style="38" customWidth="1"/>
    <col min="2" max="2" width="22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ht="15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15.75" customHeight="1">
      <c r="A5" s="45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16.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28.72954</v>
      </c>
      <c r="G10" s="30">
        <f>SUM(G11:G11)</f>
        <v>148.93</v>
      </c>
      <c r="H10" s="51" t="s">
        <v>51</v>
      </c>
      <c r="I10" s="51"/>
      <c r="J10" s="30">
        <f>SUM(J11:J11)</f>
        <v>148.93</v>
      </c>
      <c r="K10" s="31"/>
      <c r="L10" s="31"/>
    </row>
    <row r="11" spans="1:12" s="19" customFormat="1" ht="15.75" customHeight="1">
      <c r="A11" s="12" t="s">
        <v>53</v>
      </c>
      <c r="B11" s="40" t="s">
        <v>54</v>
      </c>
      <c r="C11" s="41" t="s">
        <v>57</v>
      </c>
      <c r="D11" s="41" t="s">
        <v>58</v>
      </c>
      <c r="E11" s="41" t="s">
        <v>45</v>
      </c>
      <c r="F11" s="37">
        <v>28.72954</v>
      </c>
      <c r="G11" s="41">
        <v>148.93</v>
      </c>
      <c r="H11" s="51"/>
      <c r="I11" s="51"/>
      <c r="J11" s="37">
        <f>G11</f>
        <v>148.93</v>
      </c>
      <c r="K11" s="3"/>
      <c r="L11" s="3"/>
    </row>
    <row r="12" spans="1:10" s="21" customFormat="1" ht="30">
      <c r="A12" s="12" t="s">
        <v>55</v>
      </c>
      <c r="B12" s="40" t="s">
        <v>56</v>
      </c>
      <c r="C12" s="41" t="s">
        <v>59</v>
      </c>
      <c r="D12" s="41" t="s">
        <v>60</v>
      </c>
      <c r="E12" s="41" t="s">
        <v>45</v>
      </c>
      <c r="F12" s="37">
        <v>15.415</v>
      </c>
      <c r="G12" s="41">
        <v>20</v>
      </c>
      <c r="H12" s="51"/>
      <c r="I12" s="51"/>
      <c r="J12" s="37">
        <f>G12</f>
        <v>20</v>
      </c>
    </row>
    <row r="13" spans="1:10" ht="15">
      <c r="A13" s="12"/>
      <c r="B13" s="33"/>
      <c r="C13" s="34"/>
      <c r="D13" s="34"/>
      <c r="E13" s="35"/>
      <c r="F13" s="36"/>
      <c r="G13" s="36"/>
      <c r="H13" s="51"/>
      <c r="I13" s="51"/>
      <c r="J13" s="39"/>
    </row>
    <row r="14" spans="1:10" ht="13.5">
      <c r="A14" s="12"/>
      <c r="B14" s="33"/>
      <c r="C14" s="34"/>
      <c r="D14" s="34"/>
      <c r="E14" s="35"/>
      <c r="F14" s="36"/>
      <c r="G14" s="36"/>
      <c r="H14" s="51"/>
      <c r="I14" s="51"/>
      <c r="J14" s="39"/>
    </row>
  </sheetData>
  <sheetProtection/>
  <mergeCells count="4">
    <mergeCell ref="A3:J3"/>
    <mergeCell ref="A4:K4"/>
    <mergeCell ref="A5:K5"/>
    <mergeCell ref="H10:I14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4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4">
      <formula1>900</formula1>
    </dataValidation>
    <dataValidation type="decimal" allowBlank="1" showErrorMessage="1" errorTitle="Ошибка" error="Допускается ввод только неотрицательных чисел!" sqref="J10:J11 F10:G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5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5.75" customHeight="1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9" t="s">
        <v>2</v>
      </c>
      <c r="B5" s="49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6" t="s">
        <v>40</v>
      </c>
      <c r="K5" s="47"/>
      <c r="L5" s="47"/>
      <c r="M5" s="48"/>
      <c r="N5" s="42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50"/>
      <c r="B6" s="50"/>
      <c r="C6" s="43"/>
      <c r="D6" s="43"/>
      <c r="E6" s="43"/>
      <c r="F6" s="43"/>
      <c r="G6" s="43"/>
      <c r="H6" s="43"/>
      <c r="I6" s="43"/>
      <c r="J6" s="4" t="s">
        <v>46</v>
      </c>
      <c r="K6" s="4" t="s">
        <v>47</v>
      </c>
      <c r="L6" s="4" t="s">
        <v>48</v>
      </c>
      <c r="M6" s="4" t="s">
        <v>49</v>
      </c>
      <c r="N6" s="4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0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0</v>
      </c>
      <c r="D10" s="16"/>
      <c r="E10" s="16"/>
      <c r="F10" s="16"/>
      <c r="G10" s="16"/>
      <c r="H10" s="16">
        <f>H8-E10</f>
        <v>2000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1000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0</v>
      </c>
      <c r="D12" s="16"/>
      <c r="E12" s="16"/>
      <c r="F12" s="16"/>
      <c r="G12" s="16"/>
      <c r="H12" s="16">
        <f>H8-D12</f>
        <v>2000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1000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I5:I6"/>
    <mergeCell ref="N5:N6"/>
    <mergeCell ref="A1:N1"/>
    <mergeCell ref="A2:N2"/>
    <mergeCell ref="A3:N3"/>
    <mergeCell ref="J5:M5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8">
    <cfRule type="expression" priority="1" dxfId="1" stopIfTrue="1">
      <formula>'февраль 18'!#REF!&gt;0</formula>
    </cfRule>
    <cfRule type="expression" priority="2" dxfId="8" stopIfTrue="1">
      <formula>'февраль 18'!#REF!=0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H15" sqref="H15"/>
    </sheetView>
  </sheetViews>
  <sheetFormatPr defaultColWidth="9.140625" defaultRowHeight="15"/>
  <cols>
    <col min="1" max="1" width="6.00390625" style="38" customWidth="1"/>
    <col min="2" max="2" width="26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ht="15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15.75" customHeight="1">
      <c r="A5" s="45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</v>
      </c>
      <c r="G10" s="30">
        <f>SUM(G11:G11)</f>
        <v>0</v>
      </c>
      <c r="H10" s="52" t="s">
        <v>61</v>
      </c>
      <c r="I10" s="53"/>
      <c r="J10" s="30">
        <f>SUM(J11:J11)</f>
        <v>0</v>
      </c>
      <c r="K10" s="31"/>
      <c r="L10" s="31"/>
    </row>
    <row r="11" spans="1:12" s="19" customFormat="1" ht="30" customHeight="1">
      <c r="A11" s="12"/>
      <c r="B11" s="33"/>
      <c r="C11" s="34"/>
      <c r="D11" s="34"/>
      <c r="E11" s="35"/>
      <c r="F11" s="36"/>
      <c r="G11" s="36"/>
      <c r="H11" s="54"/>
      <c r="I11" s="55"/>
      <c r="J11" s="37"/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5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5.75" customHeight="1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9" t="s">
        <v>2</v>
      </c>
      <c r="B5" s="49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6" t="s">
        <v>40</v>
      </c>
      <c r="K5" s="47"/>
      <c r="L5" s="47"/>
      <c r="M5" s="48"/>
      <c r="N5" s="42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50"/>
      <c r="B6" s="50"/>
      <c r="C6" s="43"/>
      <c r="D6" s="43"/>
      <c r="E6" s="43"/>
      <c r="F6" s="43"/>
      <c r="G6" s="43"/>
      <c r="H6" s="43"/>
      <c r="I6" s="43"/>
      <c r="J6" s="4" t="s">
        <v>46</v>
      </c>
      <c r="K6" s="4" t="s">
        <v>47</v>
      </c>
      <c r="L6" s="4" t="s">
        <v>48</v>
      </c>
      <c r="M6" s="4" t="s">
        <v>49</v>
      </c>
      <c r="N6" s="4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2</v>
      </c>
      <c r="D9" s="16">
        <v>23</v>
      </c>
      <c r="E9" s="16"/>
      <c r="F9" s="16"/>
      <c r="G9" s="16"/>
      <c r="H9" s="16">
        <f>H8-D9</f>
        <v>1977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977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2</v>
      </c>
      <c r="D10" s="16"/>
      <c r="E10" s="16">
        <v>23</v>
      </c>
      <c r="F10" s="16"/>
      <c r="G10" s="16"/>
      <c r="H10" s="16">
        <f>H8-E10</f>
        <v>1977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977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1977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977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2</v>
      </c>
      <c r="D12" s="16">
        <v>23</v>
      </c>
      <c r="E12" s="16"/>
      <c r="F12" s="16"/>
      <c r="G12" s="16"/>
      <c r="H12" s="16">
        <f>H8-D12</f>
        <v>1977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977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2</v>
      </c>
      <c r="D13" s="16"/>
      <c r="E13" s="16"/>
      <c r="F13" s="16">
        <v>23</v>
      </c>
      <c r="G13" s="16"/>
      <c r="H13" s="16">
        <f>H8-F13-G13</f>
        <v>1977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977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'март 18'!#REF!&gt;0</formula>
    </cfRule>
    <cfRule type="expression" priority="2" dxfId="8" stopIfTrue="1">
      <formula>'март 18'!#REF!=0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I18" sqref="I18"/>
    </sheetView>
  </sheetViews>
  <sheetFormatPr defaultColWidth="9.140625" defaultRowHeight="15"/>
  <cols>
    <col min="1" max="1" width="6.00390625" style="38" customWidth="1"/>
    <col min="2" max="2" width="26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ht="15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15.75" customHeight="1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SUM(F11:F12)</f>
        <v>15.97</v>
      </c>
      <c r="G10" s="30">
        <f>SUM(G11:G12)</f>
        <v>23</v>
      </c>
      <c r="H10" s="52" t="s">
        <v>66</v>
      </c>
      <c r="I10" s="53"/>
      <c r="J10" s="30">
        <f>SUM(J11:J12)</f>
        <v>23</v>
      </c>
      <c r="K10" s="31"/>
      <c r="L10" s="31"/>
    </row>
    <row r="11" spans="1:12" s="19" customFormat="1" ht="30" customHeight="1">
      <c r="A11" s="12" t="s">
        <v>53</v>
      </c>
      <c r="B11" s="33" t="s">
        <v>63</v>
      </c>
      <c r="C11" s="34" t="s">
        <v>64</v>
      </c>
      <c r="D11" s="34" t="s">
        <v>65</v>
      </c>
      <c r="E11" s="35" t="s">
        <v>45</v>
      </c>
      <c r="F11" s="36">
        <v>0.55</v>
      </c>
      <c r="G11" s="36">
        <v>15</v>
      </c>
      <c r="H11" s="56"/>
      <c r="I11" s="57"/>
      <c r="J11" s="37">
        <v>15</v>
      </c>
      <c r="K11" s="3"/>
      <c r="L11" s="3"/>
    </row>
    <row r="12" spans="1:12" s="19" customFormat="1" ht="30" customHeight="1">
      <c r="A12" s="12" t="s">
        <v>55</v>
      </c>
      <c r="B12" s="33" t="s">
        <v>67</v>
      </c>
      <c r="C12" s="34" t="s">
        <v>68</v>
      </c>
      <c r="D12" s="34" t="s">
        <v>69</v>
      </c>
      <c r="E12" s="35" t="s">
        <v>45</v>
      </c>
      <c r="F12" s="36">
        <v>15.42</v>
      </c>
      <c r="G12" s="36">
        <v>8</v>
      </c>
      <c r="H12" s="54"/>
      <c r="I12" s="55"/>
      <c r="J12" s="37">
        <v>8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9.140625" style="21" customWidth="1"/>
    <col min="2" max="2" width="45.7109375" style="21" customWidth="1"/>
    <col min="3" max="6" width="6.28125" style="21" customWidth="1"/>
    <col min="7" max="7" width="8.00390625" style="21" customWidth="1"/>
    <col min="8" max="8" width="10.8515625" style="21" customWidth="1"/>
    <col min="9" max="9" width="6.8515625" style="21" customWidth="1"/>
    <col min="10" max="11" width="6.7109375" style="21" customWidth="1"/>
    <col min="12" max="16384" width="9.140625" style="21" customWidth="1"/>
  </cols>
  <sheetData>
    <row r="1" spans="1:14" s="1" customFormat="1" ht="4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5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5.75" customHeight="1">
      <c r="A3" s="45" t="s">
        <v>70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4" s="3" customFormat="1" ht="13.5">
      <c r="A4" s="2"/>
      <c r="B4" s="2"/>
      <c r="C4" s="2"/>
      <c r="D4" s="2"/>
    </row>
    <row r="5" spans="1:249" s="7" customFormat="1" ht="157.5" customHeight="1">
      <c r="A5" s="49" t="s">
        <v>2</v>
      </c>
      <c r="B5" s="49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6" t="s">
        <v>40</v>
      </c>
      <c r="K5" s="47"/>
      <c r="L5" s="47"/>
      <c r="M5" s="48"/>
      <c r="N5" s="42" t="s">
        <v>42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s="7" customFormat="1" ht="17.25" customHeight="1">
      <c r="A6" s="50"/>
      <c r="B6" s="50"/>
      <c r="C6" s="43"/>
      <c r="D6" s="43"/>
      <c r="E6" s="43"/>
      <c r="F6" s="43"/>
      <c r="G6" s="43"/>
      <c r="H6" s="43"/>
      <c r="I6" s="43"/>
      <c r="J6" s="4" t="s">
        <v>46</v>
      </c>
      <c r="K6" s="4" t="s">
        <v>47</v>
      </c>
      <c r="L6" s="4" t="s">
        <v>48</v>
      </c>
      <c r="M6" s="4" t="s">
        <v>49</v>
      </c>
      <c r="N6" s="4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s="11" customFormat="1" ht="1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tr">
        <f>IF(F7="","5","7")</f>
        <v>7</v>
      </c>
      <c r="H7" s="8">
        <f>G7+1</f>
        <v>8</v>
      </c>
      <c r="I7" s="8" t="s">
        <v>38</v>
      </c>
      <c r="J7" s="8" t="s">
        <v>17</v>
      </c>
      <c r="K7" s="8" t="s">
        <v>18</v>
      </c>
      <c r="L7" s="8" t="s">
        <v>43</v>
      </c>
      <c r="M7" s="8" t="s">
        <v>44</v>
      </c>
      <c r="N7" s="8" t="s">
        <v>41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s="19" customFormat="1" ht="19.5" customHeight="1">
      <c r="A8" s="12" t="s">
        <v>11</v>
      </c>
      <c r="B8" s="13" t="s">
        <v>19</v>
      </c>
      <c r="C8" s="14"/>
      <c r="D8" s="15"/>
      <c r="E8" s="16"/>
      <c r="F8" s="16"/>
      <c r="G8" s="16"/>
      <c r="H8" s="16">
        <v>2000</v>
      </c>
      <c r="I8" s="16">
        <v>0</v>
      </c>
      <c r="J8" s="16">
        <v>0</v>
      </c>
      <c r="K8" s="16">
        <v>0</v>
      </c>
      <c r="L8" s="16">
        <v>1000</v>
      </c>
      <c r="M8" s="16">
        <f aca="true" t="shared" si="0" ref="M8:M14">H8-1000</f>
        <v>1000</v>
      </c>
      <c r="N8" s="16" t="str">
        <f>IF(H8&gt;0,"есть","нет")</f>
        <v>есть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9" customFormat="1" ht="19.5" customHeight="1">
      <c r="A9" s="12" t="s">
        <v>12</v>
      </c>
      <c r="B9" s="13" t="s">
        <v>20</v>
      </c>
      <c r="C9" s="20">
        <v>0</v>
      </c>
      <c r="D9" s="16"/>
      <c r="E9" s="16"/>
      <c r="F9" s="16"/>
      <c r="G9" s="16"/>
      <c r="H9" s="16">
        <f>H8-D9</f>
        <v>2000</v>
      </c>
      <c r="I9" s="16">
        <v>0</v>
      </c>
      <c r="J9" s="16">
        <v>0</v>
      </c>
      <c r="K9" s="16">
        <v>0</v>
      </c>
      <c r="L9" s="16">
        <v>0</v>
      </c>
      <c r="M9" s="16">
        <f t="shared" si="0"/>
        <v>1000</v>
      </c>
      <c r="N9" s="16" t="str">
        <f aca="true" t="shared" si="1" ref="N9:N14">IF(H9&gt;0,"есть","нет")</f>
        <v>есть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9" customFormat="1" ht="19.5" customHeight="1">
      <c r="A10" s="12" t="s">
        <v>13</v>
      </c>
      <c r="B10" s="13" t="s">
        <v>21</v>
      </c>
      <c r="C10" s="20">
        <v>0</v>
      </c>
      <c r="D10" s="16"/>
      <c r="E10" s="16"/>
      <c r="F10" s="16"/>
      <c r="G10" s="16"/>
      <c r="H10" s="16">
        <f>H8-E10</f>
        <v>2000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0"/>
        <v>1000</v>
      </c>
      <c r="N10" s="16" t="str">
        <f t="shared" si="1"/>
        <v>есть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9" customFormat="1" ht="19.5" customHeight="1">
      <c r="A11" s="12" t="s">
        <v>14</v>
      </c>
      <c r="B11" s="13" t="s">
        <v>22</v>
      </c>
      <c r="C11" s="20">
        <v>0</v>
      </c>
      <c r="D11" s="16"/>
      <c r="E11" s="16"/>
      <c r="F11" s="16"/>
      <c r="G11" s="16"/>
      <c r="H11" s="16">
        <f>H8-D9+D11</f>
        <v>2000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0"/>
        <v>1000</v>
      </c>
      <c r="N11" s="16" t="str">
        <f t="shared" si="1"/>
        <v>есть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spans="1:249" s="19" customFormat="1" ht="19.5" customHeight="1">
      <c r="A12" s="12" t="s">
        <v>15</v>
      </c>
      <c r="B12" s="13" t="s">
        <v>23</v>
      </c>
      <c r="C12" s="20">
        <v>0</v>
      </c>
      <c r="D12" s="16"/>
      <c r="E12" s="16"/>
      <c r="F12" s="16"/>
      <c r="G12" s="16"/>
      <c r="H12" s="16">
        <f>H8-D12</f>
        <v>2000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0"/>
        <v>1000</v>
      </c>
      <c r="N12" s="16" t="str">
        <f t="shared" si="1"/>
        <v>есть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</row>
    <row r="13" spans="1:249" s="19" customFormat="1" ht="19.5" customHeight="1">
      <c r="A13" s="12" t="s">
        <v>16</v>
      </c>
      <c r="B13" s="13" t="s">
        <v>24</v>
      </c>
      <c r="C13" s="20">
        <v>0</v>
      </c>
      <c r="D13" s="16"/>
      <c r="E13" s="16"/>
      <c r="F13" s="16"/>
      <c r="G13" s="16"/>
      <c r="H13" s="16">
        <f>H8-F13-G13</f>
        <v>2000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1000</v>
      </c>
      <c r="N13" s="16" t="str">
        <f t="shared" si="1"/>
        <v>есть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</row>
    <row r="14" spans="1:249" s="19" customFormat="1" ht="19.5" customHeight="1">
      <c r="A14" s="12" t="s">
        <v>25</v>
      </c>
      <c r="B14" s="13" t="s">
        <v>26</v>
      </c>
      <c r="C14" s="20">
        <v>0</v>
      </c>
      <c r="D14" s="16"/>
      <c r="E14" s="16"/>
      <c r="F14" s="16"/>
      <c r="G14" s="16"/>
      <c r="H14" s="16">
        <f>H8-D14</f>
        <v>2000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1000</v>
      </c>
      <c r="N14" s="16" t="str">
        <f t="shared" si="1"/>
        <v>есть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</row>
  </sheetData>
  <sheetProtection/>
  <mergeCells count="14">
    <mergeCell ref="H5:H6"/>
    <mergeCell ref="I5:I6"/>
    <mergeCell ref="J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</mergeCells>
  <conditionalFormatting sqref="D8">
    <cfRule type="expression" priority="1" dxfId="1" stopIfTrue="1">
      <formula>'апрель 18'!#REF!&gt;0</formula>
    </cfRule>
    <cfRule type="expression" priority="2" dxfId="8" stopIfTrue="1">
      <formula>'апрель 18'!#REF!=0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8:D9 F13:G13 D14 D11:D12 D10:E10 I8:M14 H8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8:G12 C8:C14 E8:E9 E11:E14 F14:G14 D13 H9:H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3">
      <selection activeCell="G19" sqref="G19"/>
    </sheetView>
  </sheetViews>
  <sheetFormatPr defaultColWidth="9.140625" defaultRowHeight="15"/>
  <cols>
    <col min="1" max="1" width="6.00390625" style="38" customWidth="1"/>
    <col min="2" max="2" width="26.7109375" style="38" customWidth="1"/>
    <col min="3" max="3" width="13.8515625" style="38" customWidth="1"/>
    <col min="4" max="4" width="11.7109375" style="38" customWidth="1"/>
    <col min="5" max="5" width="15.28125" style="38" customWidth="1"/>
    <col min="6" max="6" width="13.8515625" style="38" customWidth="1"/>
    <col min="7" max="7" width="13.140625" style="38" customWidth="1"/>
    <col min="8" max="9" width="17.140625" style="38" customWidth="1"/>
    <col min="10" max="10" width="15.28125" style="38" customWidth="1"/>
    <col min="11" max="16384" width="9.140625" style="38" customWidth="1"/>
  </cols>
  <sheetData>
    <row r="3" spans="1:10" s="22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s="1" customFormat="1" ht="15.7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" customFormat="1" ht="15.75" customHeight="1">
      <c r="A5" s="45" t="s">
        <v>70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" s="22" customFormat="1" ht="13.5">
      <c r="A6" s="23"/>
      <c r="B6" s="23"/>
    </row>
    <row r="7" spans="1:3" s="22" customFormat="1" ht="13.5" hidden="1">
      <c r="A7" s="23"/>
      <c r="B7" s="23"/>
      <c r="C7" s="23"/>
    </row>
    <row r="8" spans="1:12" s="25" customFormat="1" ht="79.5" customHeight="1">
      <c r="A8" s="24" t="s">
        <v>2</v>
      </c>
      <c r="B8" s="24" t="s">
        <v>28</v>
      </c>
      <c r="C8" s="24" t="s">
        <v>29</v>
      </c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2"/>
      <c r="L8" s="22"/>
    </row>
    <row r="9" spans="1:12" s="25" customFormat="1" ht="15" customHeight="1">
      <c r="A9" s="26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26" t="s">
        <v>16</v>
      </c>
      <c r="G9" s="26" t="s">
        <v>25</v>
      </c>
      <c r="H9" s="26" t="s">
        <v>37</v>
      </c>
      <c r="I9" s="26" t="s">
        <v>38</v>
      </c>
      <c r="J9" s="26" t="s">
        <v>17</v>
      </c>
      <c r="K9" s="22"/>
      <c r="L9" s="22"/>
    </row>
    <row r="10" spans="1:12" s="32" customFormat="1" ht="21.75" customHeight="1">
      <c r="A10" s="27" t="s">
        <v>11</v>
      </c>
      <c r="B10" s="28" t="s">
        <v>39</v>
      </c>
      <c r="C10" s="29"/>
      <c r="D10" s="29"/>
      <c r="E10" s="29"/>
      <c r="F10" s="30">
        <f>SUM(F11:F11)</f>
        <v>0</v>
      </c>
      <c r="G10" s="30">
        <f>SUM(G11:G11)</f>
        <v>0</v>
      </c>
      <c r="H10" s="52" t="s">
        <v>71</v>
      </c>
      <c r="I10" s="53"/>
      <c r="J10" s="30">
        <f>SUM(J11:J11)</f>
        <v>0</v>
      </c>
      <c r="K10" s="31"/>
      <c r="L10" s="31"/>
    </row>
    <row r="11" spans="1:12" s="19" customFormat="1" ht="30" customHeight="1">
      <c r="A11" s="12"/>
      <c r="B11" s="33"/>
      <c r="C11" s="34"/>
      <c r="D11" s="34"/>
      <c r="E11" s="35"/>
      <c r="F11" s="36"/>
      <c r="G11" s="36"/>
      <c r="H11" s="54"/>
      <c r="I11" s="55"/>
      <c r="J11" s="37"/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2015-07-31T00:09:19Z</cp:lastPrinted>
  <dcterms:created xsi:type="dcterms:W3CDTF">2015-02-19T02:43:07Z</dcterms:created>
  <dcterms:modified xsi:type="dcterms:W3CDTF">2018-05-24T01:37:24Z</dcterms:modified>
  <cp:category/>
  <cp:version/>
  <cp:contentType/>
  <cp:contentStatus/>
</cp:coreProperties>
</file>